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1D6EA4BA-49BE-4A2C-A3D2-AAE293C13A84}" xr6:coauthVersionLast="47" xr6:coauthVersionMax="47" xr10:uidLastSave="{00000000-0000-0000-0000-000000000000}"/>
  <bookViews>
    <workbookView xWindow="38280" yWindow="-120" windowWidth="29040" windowHeight="15840" xr2:uid="{44A87113-152F-48AF-BD6F-9B9CE4463F88}"/>
  </bookViews>
  <sheets>
    <sheet name="Расчет" sheetId="1" r:id="rId1"/>
    <sheet name="Переменные" sheetId="2" r:id="rId2"/>
    <sheet name="Номенклатура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" i="1"/>
  <c r="G3" i="1"/>
  <c r="L3" i="1" s="1"/>
  <c r="G4" i="1"/>
  <c r="L4" i="1" s="1"/>
  <c r="G5" i="1"/>
  <c r="L5" i="1" s="1"/>
  <c r="G6" i="1"/>
  <c r="L6" i="1" s="1"/>
  <c r="G7" i="1"/>
  <c r="L7" i="1" s="1"/>
  <c r="G8" i="1"/>
  <c r="L8" i="1" s="1"/>
  <c r="G9" i="1"/>
  <c r="L9" i="1" s="1"/>
  <c r="G10" i="1"/>
  <c r="L10" i="1" s="1"/>
  <c r="G11" i="1"/>
  <c r="L11" i="1" s="1"/>
  <c r="G12" i="1"/>
  <c r="L12" i="1" s="1"/>
  <c r="G13" i="1"/>
  <c r="L13" i="1" s="1"/>
  <c r="G14" i="1"/>
  <c r="L14" i="1" s="1"/>
  <c r="G15" i="1"/>
  <c r="L15" i="1" s="1"/>
  <c r="G16" i="1"/>
  <c r="L16" i="1" s="1"/>
  <c r="G17" i="1"/>
  <c r="L17" i="1" s="1"/>
  <c r="G18" i="1"/>
  <c r="L18" i="1" s="1"/>
  <c r="G19" i="1"/>
  <c r="L19" i="1" s="1"/>
  <c r="G20" i="1"/>
  <c r="L20" i="1" s="1"/>
  <c r="G21" i="1"/>
  <c r="L21" i="1" s="1"/>
  <c r="G22" i="1"/>
  <c r="L22" i="1" s="1"/>
  <c r="G23" i="1"/>
  <c r="L23" i="1" s="1"/>
  <c r="G24" i="1"/>
  <c r="L24" i="1" s="1"/>
  <c r="G2" i="1"/>
  <c r="L2" i="1" s="1"/>
  <c r="P1" i="1"/>
  <c r="M5" i="1"/>
  <c r="M4" i="1"/>
  <c r="L1" i="1" l="1"/>
  <c r="S1" i="1"/>
  <c r="I2" i="1" s="1"/>
  <c r="J2" i="1" s="1"/>
  <c r="I9" i="1" l="1"/>
  <c r="J9" i="1" s="1"/>
  <c r="I3" i="1"/>
  <c r="J3" i="1" s="1"/>
  <c r="I7" i="1"/>
  <c r="J7" i="1" s="1"/>
  <c r="I4" i="1"/>
  <c r="J4" i="1" s="1"/>
  <c r="I20" i="1"/>
  <c r="J20" i="1" s="1"/>
  <c r="I22" i="1"/>
  <c r="J22" i="1" s="1"/>
  <c r="I6" i="1"/>
  <c r="J6" i="1" s="1"/>
  <c r="I24" i="1"/>
  <c r="J24" i="1" s="1"/>
  <c r="I12" i="1"/>
  <c r="J12" i="1" s="1"/>
  <c r="I23" i="1"/>
  <c r="J23" i="1" s="1"/>
  <c r="I14" i="1"/>
  <c r="J14" i="1" s="1"/>
  <c r="I18" i="1"/>
  <c r="J18" i="1" s="1"/>
  <c r="I16" i="1"/>
  <c r="J16" i="1" s="1"/>
  <c r="I11" i="1"/>
  <c r="J11" i="1" s="1"/>
  <c r="I21" i="1"/>
  <c r="J21" i="1" s="1"/>
  <c r="I10" i="1"/>
  <c r="J10" i="1" s="1"/>
  <c r="I19" i="1"/>
  <c r="J19" i="1" s="1"/>
  <c r="I8" i="1"/>
  <c r="J8" i="1" s="1"/>
  <c r="I15" i="1"/>
  <c r="J15" i="1" s="1"/>
  <c r="I17" i="1"/>
  <c r="J17" i="1" s="1"/>
  <c r="I5" i="1"/>
  <c r="J5" i="1" s="1"/>
  <c r="I13" i="1"/>
  <c r="J13" i="1" s="1"/>
  <c r="N1" i="1" l="1"/>
  <c r="R1" i="1" s="1"/>
</calcChain>
</file>

<file path=xl/sharedStrings.xml><?xml version="1.0" encoding="utf-8"?>
<sst xmlns="http://schemas.openxmlformats.org/spreadsheetml/2006/main" count="74" uniqueCount="47">
  <si>
    <t>Сумма, от которой начинается опт</t>
  </si>
  <si>
    <t>Кол-во упаковок для опта</t>
  </si>
  <si>
    <t>Сумма/скидка опт</t>
  </si>
  <si>
    <t>Сумма/Скидка опт 1</t>
  </si>
  <si>
    <t>Сумма/Скидка опт 2</t>
  </si>
  <si>
    <t>Название</t>
  </si>
  <si>
    <t>ВАЖНО</t>
  </si>
  <si>
    <t>Если условия не соблюдены - действует розничная цена</t>
  </si>
  <si>
    <t>Артикул продавца</t>
  </si>
  <si>
    <t>Название  аромата</t>
  </si>
  <si>
    <t>Вес, гр</t>
  </si>
  <si>
    <t>Вес с упаковкой, гр</t>
  </si>
  <si>
    <t>Цена розничная</t>
  </si>
  <si>
    <t>Ваша цена</t>
  </si>
  <si>
    <t>Ваше количество</t>
  </si>
  <si>
    <t>Итого стоимость</t>
  </si>
  <si>
    <t>Всего за выбранные товары</t>
  </si>
  <si>
    <t>Количество упаковок</t>
  </si>
  <si>
    <t>Скидка в рублях</t>
  </si>
  <si>
    <t>Воскресение</t>
  </si>
  <si>
    <t>ладан-воскресение-1х10</t>
  </si>
  <si>
    <t>Ладан Воскресение 10 гр, пластиковый бокс</t>
  </si>
  <si>
    <t xml:space="preserve"> </t>
  </si>
  <si>
    <t>Ладан Воскресение 50 гр, пластиковый бокс</t>
  </si>
  <si>
    <t>ладан-воскресение-1х50</t>
  </si>
  <si>
    <t>Итого вес, кг</t>
  </si>
  <si>
    <t>Ладан Воскресение 100 гр, пластиковый бокс</t>
  </si>
  <si>
    <t>ладан-воскресение-1х100</t>
  </si>
  <si>
    <t>Ладан Лаванда 10 гр, пластиковый бокс</t>
  </si>
  <si>
    <t>Лаванда</t>
  </si>
  <si>
    <t>ладан-лаванда-1х10</t>
  </si>
  <si>
    <t>ладан-лаванда-1х50</t>
  </si>
  <si>
    <t>ладан-лаванда-1х100</t>
  </si>
  <si>
    <t>Ладан Лаванда 50 гр, пластиковый бокс</t>
  </si>
  <si>
    <t>Ладан Лаванда100 гр, пластиковый бокс</t>
  </si>
  <si>
    <t>Ладан Лаванда 100 гр, пластиковый бокс</t>
  </si>
  <si>
    <t>Ссылка на товар</t>
  </si>
  <si>
    <t>Ссылка</t>
  </si>
  <si>
    <t>https://www.ozon.ru/product/1605537747/</t>
  </si>
  <si>
    <t>Цена розница</t>
  </si>
  <si>
    <t>Для оформления заказа</t>
  </si>
  <si>
    <t>ФИО контактного лица</t>
  </si>
  <si>
    <t>e-mail</t>
  </si>
  <si>
    <t>номер телефона</t>
  </si>
  <si>
    <t>Желаемая ТК и тип доставки</t>
  </si>
  <si>
    <t>Адрес доставки</t>
  </si>
  <si>
    <t>Название компании (или ИП)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</si>
</sst>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 shrinkToFit="1"/>
    </xf>
    <xf numFmtId="0" fontId="0" fillId="3" borderId="0" xfId="0" applyFill="1" applyAlignment="1">
      <alignment wrapText="1" shrinkToFit="1"/>
    </xf>
    <xf numFmtId="0" fontId="0" fillId="3" borderId="0" xfId="0" applyFill="1"/>
    <xf numFmtId="0" fontId="0" fillId="0" borderId="0" xfId="0" applyAlignment="1">
      <alignment vertical="center"/>
    </xf>
    <xf numFmtId="164" fontId="0" fillId="0" borderId="0" xfId="0" applyNumberFormat="1" applyAlignment="1">
      <alignment wrapText="1" shrinkToFit="1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2" fontId="0" fillId="0" borderId="0" xfId="0" applyNumberFormat="1"/>
    <xf numFmtId="2" fontId="0" fillId="4" borderId="0" xfId="0" applyNumberFormat="1" applyFill="1" applyAlignment="1">
      <alignment wrapText="1" shrinkToFit="1"/>
    </xf>
    <xf numFmtId="0" fontId="0" fillId="4" borderId="0" xfId="0" applyFill="1" applyAlignment="1">
      <alignment wrapText="1" shrinkToFit="1"/>
    </xf>
    <xf numFmtId="2" fontId="0" fillId="5" borderId="0" xfId="0" applyNumberFormat="1" applyFill="1" applyAlignment="1">
      <alignment wrapText="1" shrinkToFit="1"/>
    </xf>
    <xf numFmtId="164" fontId="0" fillId="5" borderId="0" xfId="0" applyNumberFormat="1" applyFill="1"/>
    <xf numFmtId="0" fontId="0" fillId="5" borderId="0" xfId="0" applyFill="1"/>
    <xf numFmtId="0" fontId="2" fillId="0" borderId="0" xfId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CE2BA-82D4-47AD-827D-7946F3F5B57E}">
  <dimension ref="A1:X24"/>
  <sheetViews>
    <sheetView tabSelected="1" workbookViewId="0">
      <pane ySplit="1" topLeftCell="A2" activePane="bottomLeft" state="frozen"/>
      <selection pane="bottomLeft" activeCell="O13" sqref="O13:Q13"/>
    </sheetView>
  </sheetViews>
  <sheetFormatPr defaultRowHeight="15" x14ac:dyDescent="0.25"/>
  <cols>
    <col min="1" max="1" width="32.140625" style="1" customWidth="1"/>
    <col min="2" max="2" width="25.28515625" customWidth="1"/>
    <col min="3" max="3" width="19.140625" customWidth="1"/>
    <col min="4" max="4" width="8.28515625" customWidth="1"/>
    <col min="5" max="5" width="7" customWidth="1"/>
    <col min="6" max="6" width="11.140625" customWidth="1"/>
    <col min="7" max="7" width="10.140625" customWidth="1"/>
    <col min="8" max="8" width="11.140625" style="3" customWidth="1"/>
    <col min="9" max="9" width="9.140625" style="6"/>
    <col min="10" max="10" width="10.42578125" style="6" customWidth="1"/>
    <col min="11" max="11" width="10.42578125" style="9" customWidth="1"/>
    <col min="12" max="12" width="8.42578125" style="7" customWidth="1"/>
    <col min="13" max="13" width="12" customWidth="1"/>
    <col min="14" max="14" width="15.5703125" customWidth="1"/>
    <col min="15" max="15" width="14.7109375" customWidth="1"/>
    <col min="16" max="16" width="14.28515625" customWidth="1"/>
    <col min="17" max="17" width="18.85546875" customWidth="1"/>
    <col min="18" max="18" width="10.42578125" customWidth="1"/>
    <col min="19" max="19" width="12.42578125" style="7" customWidth="1"/>
    <col min="26" max="26" width="55.7109375" customWidth="1"/>
  </cols>
  <sheetData>
    <row r="1" spans="1:24" ht="45" x14ac:dyDescent="0.25">
      <c r="A1" s="1" t="s">
        <v>5</v>
      </c>
      <c r="B1" t="s">
        <v>8</v>
      </c>
      <c r="C1" t="s">
        <v>9</v>
      </c>
      <c r="D1" s="1" t="s">
        <v>36</v>
      </c>
      <c r="E1" t="s">
        <v>10</v>
      </c>
      <c r="F1" s="1" t="s">
        <v>11</v>
      </c>
      <c r="G1" s="1" t="s">
        <v>39</v>
      </c>
      <c r="H1" s="2" t="s">
        <v>14</v>
      </c>
      <c r="I1" s="1" t="s">
        <v>13</v>
      </c>
      <c r="J1" s="1" t="s">
        <v>15</v>
      </c>
      <c r="K1" s="10" t="s">
        <v>25</v>
      </c>
      <c r="L1" s="12">
        <f>SUM(K:K)</f>
        <v>23.610000000000003</v>
      </c>
      <c r="M1" s="11" t="s">
        <v>16</v>
      </c>
      <c r="N1" s="13">
        <f>SUM(J:J)</f>
        <v>140133</v>
      </c>
      <c r="O1" s="11" t="s">
        <v>17</v>
      </c>
      <c r="P1" s="14">
        <f>SUM(H:H)</f>
        <v>572</v>
      </c>
      <c r="Q1" s="11" t="s">
        <v>18</v>
      </c>
      <c r="R1" s="13">
        <f>SUM(L:L)-N1</f>
        <v>10523.609999999986</v>
      </c>
      <c r="S1" s="7">
        <f>SUM(L:L)</f>
        <v>150656.60999999999</v>
      </c>
      <c r="V1" s="4"/>
      <c r="W1" s="4"/>
      <c r="X1" s="4"/>
    </row>
    <row r="2" spans="1:24" ht="30" x14ac:dyDescent="0.25">
      <c r="A2" s="1" t="s">
        <v>21</v>
      </c>
      <c r="B2" t="s">
        <v>20</v>
      </c>
      <c r="C2" t="s">
        <v>19</v>
      </c>
      <c r="D2" s="15" t="str">
        <f>HYPERLINK(VLOOKUP(B2,Номенклатура!B:G,6,0))</f>
        <v>https://www.ozon.ru/product/1605537747/</v>
      </c>
      <c r="E2">
        <v>10</v>
      </c>
      <c r="F2">
        <v>15</v>
      </c>
      <c r="G2" s="6">
        <f>IFERROR(VLOOKUP(B2,Номенклатура!B:F,5,0),"")</f>
        <v>70</v>
      </c>
      <c r="H2" s="3">
        <v>150</v>
      </c>
      <c r="I2" s="6">
        <f>IFERROR(IF(AND($S$1&gt;=Переменные!$B5,Расчет!H2&gt;=Переменные!$B$2),Расчет!G2*Переменные!$C$5,IF(AND($S$1&gt;=Переменные!$B$4,Расчет!H2&gt;=Переменные!$B$2),Расчет!G2*Переменные!$C$4,IF(AND($S$1&gt;=Переменные!$B$3,Расчет!H2&gt;=Переменные!$B$2),Расчет!G2*Переменные!$C$3,G2))),0)</f>
        <v>65.100000000000009</v>
      </c>
      <c r="J2" s="6">
        <f>IFERROR(I2*H2,0)</f>
        <v>9765.0000000000018</v>
      </c>
      <c r="K2" s="9">
        <f>(H2*E2)/1000</f>
        <v>1.5</v>
      </c>
      <c r="L2" s="8">
        <f>IFERROR(G2*H2,0)</f>
        <v>10500</v>
      </c>
    </row>
    <row r="3" spans="1:24" ht="30" x14ac:dyDescent="0.25">
      <c r="A3" s="1" t="s">
        <v>23</v>
      </c>
      <c r="B3" t="s">
        <v>24</v>
      </c>
      <c r="C3" t="s">
        <v>19</v>
      </c>
      <c r="E3">
        <v>50</v>
      </c>
      <c r="F3">
        <v>60</v>
      </c>
      <c r="G3" s="6">
        <f>IFERROR(VLOOKUP(B3,Номенклатура!B:F,5,0),"")</f>
        <v>325</v>
      </c>
      <c r="H3" s="3">
        <v>300</v>
      </c>
      <c r="I3" s="6">
        <f>IFERROR(IF(AND($S$1&gt;=Переменные!$B5,Расчет!H3&gt;=Переменные!$B$2),Расчет!G3*Переменные!$C$5,IF(AND($S$1&gt;=Переменные!$B$4,Расчет!H3&gt;=Переменные!$B$2),Расчет!G3*Переменные!$C$4,IF(AND($S$1&gt;=Переменные!$B$3,Расчет!H3&gt;=Переменные!$B$2),Расчет!G3*Переменные!$C$3,G3))),0)</f>
        <v>302.25</v>
      </c>
      <c r="J3" s="6">
        <f t="shared" ref="J3:J24" si="0">IFERROR(I3*H3,0)</f>
        <v>90675</v>
      </c>
      <c r="K3" s="9">
        <f t="shared" ref="K3:K24" si="1">(H3*E3)/1000</f>
        <v>15</v>
      </c>
      <c r="L3" s="8">
        <f t="shared" ref="L3:L24" si="2">IFERROR(G3*H3,0)</f>
        <v>97500</v>
      </c>
      <c r="M3" s="17" t="s">
        <v>6</v>
      </c>
      <c r="N3" s="17"/>
      <c r="O3" s="17"/>
      <c r="P3" s="17"/>
      <c r="Q3" s="17"/>
    </row>
    <row r="4" spans="1:24" ht="30" x14ac:dyDescent="0.25">
      <c r="A4" s="1" t="s">
        <v>26</v>
      </c>
      <c r="B4" t="s">
        <v>27</v>
      </c>
      <c r="C4" t="s">
        <v>19</v>
      </c>
      <c r="E4">
        <v>100</v>
      </c>
      <c r="F4">
        <v>120</v>
      </c>
      <c r="G4" s="6">
        <f>IFERROR(VLOOKUP(B4,Номенклатура!B:F,5,0),"")</f>
        <v>600</v>
      </c>
      <c r="H4" s="3">
        <v>20</v>
      </c>
      <c r="I4" s="6">
        <f>IFERROR(IF(AND($S$1&gt;=Переменные!$B7,Расчет!H4&gt;=Переменные!$B$2),Расчет!G4*Переменные!$C$5,IF(AND($S$1&gt;=Переменные!$B$4,Расчет!H4&gt;=Переменные!$B$2),Расчет!G4*Переменные!$C$4,IF(AND($S$1&gt;=Переменные!$B$3,Расчет!H4&gt;=Переменные!$B$2),Расчет!G4*Переменные!$C$3,G4))),0)</f>
        <v>558</v>
      </c>
      <c r="J4" s="6">
        <f t="shared" si="0"/>
        <v>11160</v>
      </c>
      <c r="K4" s="9">
        <f t="shared" si="1"/>
        <v>2</v>
      </c>
      <c r="L4" s="8">
        <f t="shared" si="2"/>
        <v>12000</v>
      </c>
      <c r="M4" s="16" t="str">
        <f>CONCATENATE("Скидка считается от общей цены закупки - не менее ",Переменные!B1," рублей")</f>
        <v>Скидка считается от общей цены закупки - не менее 5000 рублей</v>
      </c>
      <c r="N4" s="16"/>
      <c r="O4" s="16"/>
      <c r="P4" s="16"/>
      <c r="Q4" s="16"/>
    </row>
    <row r="5" spans="1:24" ht="30" x14ac:dyDescent="0.25">
      <c r="A5" s="1" t="s">
        <v>28</v>
      </c>
      <c r="B5" t="s">
        <v>30</v>
      </c>
      <c r="C5" t="s">
        <v>29</v>
      </c>
      <c r="E5">
        <v>10</v>
      </c>
      <c r="F5">
        <v>15</v>
      </c>
      <c r="G5" s="6">
        <f>IFERROR(VLOOKUP(B5,Номенклатура!B:F,5,0),"")</f>
        <v>63</v>
      </c>
      <c r="H5" s="3">
        <v>1</v>
      </c>
      <c r="I5" s="6">
        <f>IFERROR(IF(AND($S$1&gt;=Переменные!$B8,Расчет!H5&gt;=Переменные!$B$2),Расчет!G5*Переменные!$C$5,IF(AND($S$1&gt;=Переменные!$B$4,Расчет!H5&gt;=Переменные!$B$2),Расчет!G5*Переменные!$C$4,IF(AND($S$1&gt;=Переменные!$B$3,Расчет!H5&gt;=Переменные!$B$2),Расчет!G5*Переменные!$C$3,G5))),0)</f>
        <v>63</v>
      </c>
      <c r="J5" s="6">
        <f t="shared" si="0"/>
        <v>63</v>
      </c>
      <c r="K5" s="9">
        <f t="shared" si="1"/>
        <v>0.01</v>
      </c>
      <c r="L5" s="8">
        <f t="shared" si="2"/>
        <v>63</v>
      </c>
      <c r="M5" s="16" t="str">
        <f>CONCATENATE("Также действует ограничение по кол-ву каждого вида - минимум ",Переменные!B2," упаковок")</f>
        <v>Также действует ограничение по кол-ву каждого вида - минимум 10 упаковок</v>
      </c>
      <c r="N5" s="16"/>
      <c r="O5" s="16"/>
      <c r="P5" s="16"/>
      <c r="Q5" s="16"/>
    </row>
    <row r="6" spans="1:24" ht="30" x14ac:dyDescent="0.25">
      <c r="A6" s="1" t="s">
        <v>33</v>
      </c>
      <c r="B6" t="s">
        <v>31</v>
      </c>
      <c r="C6" t="s">
        <v>29</v>
      </c>
      <c r="E6">
        <v>50</v>
      </c>
      <c r="F6">
        <v>60</v>
      </c>
      <c r="G6" s="6">
        <f>IFERROR(VLOOKUP(B6,Номенклатура!B:F,5,0),"")</f>
        <v>300</v>
      </c>
      <c r="H6" s="3">
        <v>100</v>
      </c>
      <c r="I6" s="6">
        <f>IFERROR(IF(AND($S$1&gt;=Переменные!$B9,Расчет!H6&gt;=Переменные!$B$2),Расчет!G6*Переменные!$C$5,IF(AND($S$1&gt;=Переменные!$B$4,Расчет!H6&gt;=Переменные!$B$2),Расчет!G6*Переменные!$C$4,IF(AND($S$1&gt;=Переменные!$B$3,Расчет!H6&gt;=Переменные!$B$2),Расчет!G6*Переменные!$C$3,G6))),0)</f>
        <v>279</v>
      </c>
      <c r="J6" s="6">
        <f t="shared" si="0"/>
        <v>27900</v>
      </c>
      <c r="K6" s="9">
        <f t="shared" si="1"/>
        <v>5</v>
      </c>
      <c r="L6" s="8">
        <f t="shared" si="2"/>
        <v>30000</v>
      </c>
      <c r="M6" s="16" t="s">
        <v>7</v>
      </c>
      <c r="N6" s="16"/>
      <c r="O6" s="16"/>
      <c r="P6" s="16"/>
      <c r="Q6" s="16"/>
    </row>
    <row r="7" spans="1:24" ht="30" x14ac:dyDescent="0.25">
      <c r="A7" s="1" t="s">
        <v>35</v>
      </c>
      <c r="B7" t="s">
        <v>32</v>
      </c>
      <c r="C7" t="s">
        <v>29</v>
      </c>
      <c r="E7">
        <v>100</v>
      </c>
      <c r="F7">
        <v>120</v>
      </c>
      <c r="G7" s="6">
        <f>IFERROR(VLOOKUP(B7,Номенклатура!B:F,5,0),"")</f>
        <v>570</v>
      </c>
      <c r="H7" s="3">
        <v>1</v>
      </c>
      <c r="I7" s="6">
        <f>IFERROR(IF(AND($S$1&gt;=Переменные!$B10,Расчет!H7&gt;=Переменные!$B$2),Расчет!G7*Переменные!$C$5,IF(AND($S$1&gt;=Переменные!$B$4,Расчет!H7&gt;=Переменные!$B$2),Расчет!G7*Переменные!$C$4,IF(AND($S$1&gt;=Переменные!$B$3,Расчет!H7&gt;=Переменные!$B$2),Расчет!G7*Переменные!$C$3,G7))),0)</f>
        <v>570</v>
      </c>
      <c r="J7" s="6">
        <f t="shared" si="0"/>
        <v>570</v>
      </c>
      <c r="K7" s="9">
        <f t="shared" si="1"/>
        <v>0.1</v>
      </c>
      <c r="L7" s="8">
        <f t="shared" si="2"/>
        <v>570</v>
      </c>
    </row>
    <row r="8" spans="1:24" x14ac:dyDescent="0.25">
      <c r="G8" s="6" t="str">
        <f>IFERROR(VLOOKUP(B8,Номенклатура!B:F,5,0),"")</f>
        <v/>
      </c>
      <c r="I8" s="6" t="str">
        <f>IFERROR(IF(AND($S$1&gt;=Переменные!$B11,Расчет!H8&gt;=Переменные!$B$2),Расчет!G8*Переменные!$C$5,IF(AND($S$1&gt;=Переменные!$B$4,Расчет!H8&gt;=Переменные!$B$2),Расчет!G8*Переменные!$C$4,IF(AND($S$1&gt;=Переменные!$B$3,Расчет!H8&gt;=Переменные!$B$2),Расчет!G8*Переменные!$C$3,G8))),0)</f>
        <v/>
      </c>
      <c r="J8" s="6">
        <f t="shared" si="0"/>
        <v>0</v>
      </c>
      <c r="K8" s="9">
        <f t="shared" si="1"/>
        <v>0</v>
      </c>
      <c r="L8" s="8">
        <f t="shared" si="2"/>
        <v>0</v>
      </c>
      <c r="M8" s="18" t="s">
        <v>40</v>
      </c>
      <c r="N8" s="18"/>
      <c r="O8" s="18"/>
      <c r="P8" s="18"/>
      <c r="Q8" s="18"/>
    </row>
    <row r="9" spans="1:24" x14ac:dyDescent="0.25">
      <c r="G9" s="6" t="str">
        <f>IFERROR(VLOOKUP(B9,Номенклатура!B:F,5,0),"")</f>
        <v/>
      </c>
      <c r="I9" s="6" t="str">
        <f>IFERROR(IF(AND($S$1&gt;=Переменные!$B12,Расчет!H9&gt;=Переменные!$B$2),Расчет!G9*Переменные!$C$5,IF(AND($S$1&gt;=Переменные!$B$4,Расчет!H9&gt;=Переменные!$B$2),Расчет!G9*Переменные!$C$4,IF(AND($S$1&gt;=Переменные!$B$3,Расчет!H9&gt;=Переменные!$B$2),Расчет!G9*Переменные!$C$3,G9))),0)</f>
        <v/>
      </c>
      <c r="J9" s="6">
        <f t="shared" si="0"/>
        <v>0</v>
      </c>
      <c r="K9" s="9">
        <f t="shared" si="1"/>
        <v>0</v>
      </c>
      <c r="L9" s="8">
        <f t="shared" si="2"/>
        <v>0</v>
      </c>
      <c r="M9" s="18" t="s">
        <v>41</v>
      </c>
      <c r="N9" s="18"/>
      <c r="O9" s="18" t="s">
        <v>22</v>
      </c>
      <c r="P9" s="18"/>
      <c r="Q9" s="18"/>
    </row>
    <row r="10" spans="1:24" x14ac:dyDescent="0.25">
      <c r="G10" s="6" t="str">
        <f>IFERROR(VLOOKUP(B10,Номенклатура!B:F,5,0),"")</f>
        <v/>
      </c>
      <c r="I10" s="6" t="str">
        <f>IFERROR(IF(AND($S$1&gt;=Переменные!$B13,Расчет!H10&gt;=Переменные!$B$2),Расчет!G10*Переменные!$C$5,IF(AND($S$1&gt;=Переменные!$B$4,Расчет!H10&gt;=Переменные!$B$2),Расчет!G10*Переменные!$C$4,IF(AND($S$1&gt;=Переменные!$B$3,Расчет!H10&gt;=Переменные!$B$2),Расчет!G10*Переменные!$C$3,G10))),0)</f>
        <v/>
      </c>
      <c r="J10" s="6">
        <f t="shared" si="0"/>
        <v>0</v>
      </c>
      <c r="K10" s="9">
        <f t="shared" si="1"/>
        <v>0</v>
      </c>
      <c r="L10" s="8">
        <f t="shared" si="2"/>
        <v>0</v>
      </c>
      <c r="M10" s="18" t="s">
        <v>42</v>
      </c>
      <c r="N10" s="18"/>
      <c r="O10" s="18"/>
      <c r="P10" s="18"/>
      <c r="Q10" s="18"/>
    </row>
    <row r="11" spans="1:24" x14ac:dyDescent="0.25">
      <c r="G11" s="6" t="str">
        <f>IFERROR(VLOOKUP(B11,Номенклатура!B:F,5,0),"")</f>
        <v/>
      </c>
      <c r="I11" s="6" t="str">
        <f>IFERROR(IF(AND($S$1&gt;=Переменные!$B14,Расчет!H11&gt;=Переменные!$B$2),Расчет!G11*Переменные!$C$5,IF(AND($S$1&gt;=Переменные!$B$4,Расчет!H11&gt;=Переменные!$B$2),Расчет!G11*Переменные!$C$4,IF(AND($S$1&gt;=Переменные!$B$3,Расчет!H11&gt;=Переменные!$B$2),Расчет!G11*Переменные!$C$3,G11))),0)</f>
        <v/>
      </c>
      <c r="J11" s="6">
        <f t="shared" si="0"/>
        <v>0</v>
      </c>
      <c r="K11" s="9">
        <f t="shared" si="1"/>
        <v>0</v>
      </c>
      <c r="L11" s="8">
        <f t="shared" si="2"/>
        <v>0</v>
      </c>
      <c r="M11" s="18" t="s">
        <v>43</v>
      </c>
      <c r="N11" s="18"/>
      <c r="O11" s="18"/>
      <c r="P11" s="18"/>
      <c r="Q11" s="18"/>
    </row>
    <row r="12" spans="1:24" x14ac:dyDescent="0.25">
      <c r="G12" s="6" t="str">
        <f>IFERROR(VLOOKUP(B12,Номенклатура!B:F,5,0),"")</f>
        <v/>
      </c>
      <c r="I12" s="6" t="str">
        <f>IFERROR(IF(AND($S$1&gt;=Переменные!$B15,Расчет!H12&gt;=Переменные!$B$2),Расчет!G12*Переменные!$C$5,IF(AND($S$1&gt;=Переменные!$B$4,Расчет!H12&gt;=Переменные!$B$2),Расчет!G12*Переменные!$C$4,IF(AND($S$1&gt;=Переменные!$B$3,Расчет!H12&gt;=Переменные!$B$2),Расчет!G12*Переменные!$C$3,G12))),0)</f>
        <v/>
      </c>
      <c r="J12" s="6">
        <f t="shared" si="0"/>
        <v>0</v>
      </c>
      <c r="K12" s="9">
        <f t="shared" si="1"/>
        <v>0</v>
      </c>
      <c r="L12" s="8">
        <f t="shared" si="2"/>
        <v>0</v>
      </c>
      <c r="M12" s="18" t="s">
        <v>44</v>
      </c>
      <c r="N12" s="18"/>
      <c r="O12" s="18"/>
      <c r="P12" s="18"/>
      <c r="Q12" s="18"/>
    </row>
    <row r="13" spans="1:24" x14ac:dyDescent="0.25">
      <c r="G13" s="6" t="str">
        <f>IFERROR(VLOOKUP(B13,Номенклатура!B:F,5,0),"")</f>
        <v/>
      </c>
      <c r="I13" s="6" t="str">
        <f>IFERROR(IF(AND($S$1&gt;=Переменные!$B16,Расчет!H13&gt;=Переменные!$B$2),Расчет!G13*Переменные!$C$5,IF(AND($S$1&gt;=Переменные!$B$4,Расчет!H13&gt;=Переменные!$B$2),Расчет!G13*Переменные!$C$4,IF(AND($S$1&gt;=Переменные!$B$3,Расчет!H13&gt;=Переменные!$B$2),Расчет!G13*Переменные!$C$3,G13))),0)</f>
        <v/>
      </c>
      <c r="J13" s="6">
        <f t="shared" si="0"/>
        <v>0</v>
      </c>
      <c r="K13" s="9">
        <f t="shared" si="1"/>
        <v>0</v>
      </c>
      <c r="L13" s="8">
        <f t="shared" si="2"/>
        <v>0</v>
      </c>
      <c r="M13" s="18" t="s">
        <v>45</v>
      </c>
      <c r="N13" s="18"/>
      <c r="O13" s="18"/>
      <c r="P13" s="18"/>
      <c r="Q13" s="18"/>
    </row>
    <row r="14" spans="1:24" x14ac:dyDescent="0.25">
      <c r="G14" s="6" t="str">
        <f>IFERROR(VLOOKUP(B14,Номенклатура!B:F,5,0),"")</f>
        <v/>
      </c>
      <c r="I14" s="6" t="str">
        <f>IFERROR(IF(AND($S$1&gt;=Переменные!$B17,Расчет!H14&gt;=Переменные!$B$2),Расчет!G14*Переменные!$C$5,IF(AND($S$1&gt;=Переменные!$B$4,Расчет!H14&gt;=Переменные!$B$2),Расчет!G14*Переменные!$C$4,IF(AND($S$1&gt;=Переменные!$B$3,Расчет!H14&gt;=Переменные!$B$2),Расчет!G14*Переменные!$C$3,G14))),0)</f>
        <v/>
      </c>
      <c r="J14" s="6">
        <f t="shared" si="0"/>
        <v>0</v>
      </c>
      <c r="K14" s="9">
        <f t="shared" si="1"/>
        <v>0</v>
      </c>
      <c r="L14" s="8">
        <f t="shared" si="2"/>
        <v>0</v>
      </c>
      <c r="M14" s="18" t="s">
        <v>46</v>
      </c>
      <c r="N14" s="18"/>
      <c r="O14" s="18" t="s">
        <v>22</v>
      </c>
      <c r="P14" s="18"/>
      <c r="Q14" s="18"/>
    </row>
    <row r="15" spans="1:24" x14ac:dyDescent="0.25">
      <c r="G15" s="6" t="str">
        <f>IFERROR(VLOOKUP(B15,Номенклатура!B:F,5,0),"")</f>
        <v/>
      </c>
      <c r="I15" s="6" t="str">
        <f>IFERROR(IF(AND($S$1&gt;=Переменные!$B18,Расчет!H15&gt;=Переменные!$B$2),Расчет!G15*Переменные!$C$5,IF(AND($S$1&gt;=Переменные!$B$4,Расчет!H15&gt;=Переменные!$B$2),Расчет!G15*Переменные!$C$4,IF(AND($S$1&gt;=Переменные!$B$3,Расчет!H15&gt;=Переменные!$B$2),Расчет!G15*Переменные!$C$3,G15))),0)</f>
        <v/>
      </c>
      <c r="J15" s="6">
        <f t="shared" si="0"/>
        <v>0</v>
      </c>
      <c r="K15" s="9">
        <f t="shared" si="1"/>
        <v>0</v>
      </c>
      <c r="L15" s="8">
        <f t="shared" si="2"/>
        <v>0</v>
      </c>
    </row>
    <row r="16" spans="1:24" x14ac:dyDescent="0.25">
      <c r="G16" s="6" t="str">
        <f>IFERROR(VLOOKUP(B16,Номенклатура!B:F,5,0),"")</f>
        <v/>
      </c>
      <c r="I16" s="6" t="str">
        <f>IFERROR(IF(AND($S$1&gt;=Переменные!$B19,Расчет!H16&gt;=Переменные!$B$2),Расчет!G16*Переменные!$C$5,IF(AND($S$1&gt;=Переменные!$B$4,Расчет!H16&gt;=Переменные!$B$2),Расчет!G16*Переменные!$C$4,IF(AND($S$1&gt;=Переменные!$B$3,Расчет!H16&gt;=Переменные!$B$2),Расчет!G16*Переменные!$C$3,G16))),0)</f>
        <v/>
      </c>
      <c r="J16" s="6">
        <f t="shared" si="0"/>
        <v>0</v>
      </c>
      <c r="K16" s="9">
        <f t="shared" si="1"/>
        <v>0</v>
      </c>
      <c r="L16" s="8">
        <f t="shared" si="2"/>
        <v>0</v>
      </c>
    </row>
    <row r="17" spans="7:12" x14ac:dyDescent="0.25">
      <c r="G17" s="6" t="str">
        <f>IFERROR(VLOOKUP(B17,Номенклатура!B:F,5,0),"")</f>
        <v/>
      </c>
      <c r="I17" s="6" t="str">
        <f>IFERROR(IF(AND($S$1&gt;=Переменные!$B20,Расчет!H17&gt;=Переменные!$B$2),Расчет!G17*Переменные!$C$5,IF(AND($S$1&gt;=Переменные!$B$4,Расчет!H17&gt;=Переменные!$B$2),Расчет!G17*Переменные!$C$4,IF(AND($S$1&gt;=Переменные!$B$3,Расчет!H17&gt;=Переменные!$B$2),Расчет!G17*Переменные!$C$3,G17))),0)</f>
        <v/>
      </c>
      <c r="J17" s="6">
        <f t="shared" si="0"/>
        <v>0</v>
      </c>
      <c r="K17" s="9">
        <f t="shared" si="1"/>
        <v>0</v>
      </c>
      <c r="L17" s="8">
        <f t="shared" si="2"/>
        <v>0</v>
      </c>
    </row>
    <row r="18" spans="7:12" x14ac:dyDescent="0.25">
      <c r="G18" s="6" t="str">
        <f>IFERROR(VLOOKUP(B18,Номенклатура!B:F,5,0),"")</f>
        <v/>
      </c>
      <c r="I18" s="6" t="str">
        <f>IFERROR(IF(AND($S$1&gt;=Переменные!$B21,Расчет!H18&gt;=Переменные!$B$2),Расчет!G18*Переменные!$C$5,IF(AND($S$1&gt;=Переменные!$B$4,Расчет!H18&gt;=Переменные!$B$2),Расчет!G18*Переменные!$C$4,IF(AND($S$1&gt;=Переменные!$B$3,Расчет!H18&gt;=Переменные!$B$2),Расчет!G18*Переменные!$C$3,G18))),0)</f>
        <v/>
      </c>
      <c r="J18" s="6">
        <f t="shared" si="0"/>
        <v>0</v>
      </c>
      <c r="K18" s="9">
        <f t="shared" si="1"/>
        <v>0</v>
      </c>
      <c r="L18" s="8">
        <f t="shared" si="2"/>
        <v>0</v>
      </c>
    </row>
    <row r="19" spans="7:12" x14ac:dyDescent="0.25">
      <c r="G19" s="6" t="str">
        <f>IFERROR(VLOOKUP(B19,Номенклатура!B:F,5,0),"")</f>
        <v/>
      </c>
      <c r="I19" s="6" t="str">
        <f>IFERROR(IF(AND($S$1&gt;=Переменные!$B22,Расчет!H19&gt;=Переменные!$B$2),Расчет!G19*Переменные!$C$5,IF(AND($S$1&gt;=Переменные!$B$4,Расчет!H19&gt;=Переменные!$B$2),Расчет!G19*Переменные!$C$4,IF(AND($S$1&gt;=Переменные!$B$3,Расчет!H19&gt;=Переменные!$B$2),Расчет!G19*Переменные!$C$3,G19))),0)</f>
        <v/>
      </c>
      <c r="J19" s="6">
        <f t="shared" si="0"/>
        <v>0</v>
      </c>
      <c r="K19" s="9">
        <f t="shared" si="1"/>
        <v>0</v>
      </c>
      <c r="L19" s="8">
        <f t="shared" si="2"/>
        <v>0</v>
      </c>
    </row>
    <row r="20" spans="7:12" x14ac:dyDescent="0.25">
      <c r="G20" s="6" t="str">
        <f>IFERROR(VLOOKUP(B20,Номенклатура!B:F,5,0),"")</f>
        <v/>
      </c>
      <c r="I20" s="6" t="str">
        <f>IFERROR(IF(AND($S$1&gt;=Переменные!$B23,Расчет!H20&gt;=Переменные!$B$2),Расчет!G20*Переменные!$C$5,IF(AND($S$1&gt;=Переменные!$B$4,Расчет!H20&gt;=Переменные!$B$2),Расчет!G20*Переменные!$C$4,IF(AND($S$1&gt;=Переменные!$B$3,Расчет!H20&gt;=Переменные!$B$2),Расчет!G20*Переменные!$C$3,G20))),0)</f>
        <v/>
      </c>
      <c r="J20" s="6">
        <f t="shared" si="0"/>
        <v>0</v>
      </c>
      <c r="K20" s="9">
        <f t="shared" si="1"/>
        <v>0</v>
      </c>
      <c r="L20" s="8">
        <f t="shared" si="2"/>
        <v>0</v>
      </c>
    </row>
    <row r="21" spans="7:12" x14ac:dyDescent="0.25">
      <c r="G21" s="6" t="str">
        <f>IFERROR(VLOOKUP(B21,Номенклатура!B:F,5,0),"")</f>
        <v/>
      </c>
      <c r="I21" s="6" t="str">
        <f>IFERROR(IF(AND($S$1&gt;=Переменные!$B24,Расчет!H21&gt;=Переменные!$B$2),Расчет!G21*Переменные!$C$5,IF(AND($S$1&gt;=Переменные!$B$4,Расчет!H21&gt;=Переменные!$B$2),Расчет!G21*Переменные!$C$4,IF(AND($S$1&gt;=Переменные!$B$3,Расчет!H21&gt;=Переменные!$B$2),Расчет!G21*Переменные!$C$3,G21))),0)</f>
        <v/>
      </c>
      <c r="J21" s="6">
        <f t="shared" si="0"/>
        <v>0</v>
      </c>
      <c r="K21" s="9">
        <f t="shared" si="1"/>
        <v>0</v>
      </c>
      <c r="L21" s="8">
        <f t="shared" si="2"/>
        <v>0</v>
      </c>
    </row>
    <row r="22" spans="7:12" x14ac:dyDescent="0.25">
      <c r="G22" s="6" t="str">
        <f>IFERROR(VLOOKUP(B22,Номенклатура!B:F,5,0),"")</f>
        <v/>
      </c>
      <c r="I22" s="6" t="str">
        <f>IFERROR(IF(AND($S$1&gt;=Переменные!$B25,Расчет!H22&gt;=Переменные!$B$2),Расчет!G22*Переменные!$C$5,IF(AND($S$1&gt;=Переменные!$B$4,Расчет!H22&gt;=Переменные!$B$2),Расчет!G22*Переменные!$C$4,IF(AND($S$1&gt;=Переменные!$B$3,Расчет!H22&gt;=Переменные!$B$2),Расчет!G22*Переменные!$C$3,G22))),0)</f>
        <v/>
      </c>
      <c r="J22" s="6">
        <f t="shared" si="0"/>
        <v>0</v>
      </c>
      <c r="K22" s="9">
        <f t="shared" si="1"/>
        <v>0</v>
      </c>
      <c r="L22" s="8">
        <f t="shared" si="2"/>
        <v>0</v>
      </c>
    </row>
    <row r="23" spans="7:12" x14ac:dyDescent="0.25">
      <c r="G23" s="6" t="str">
        <f>IFERROR(VLOOKUP(B23,Номенклатура!B:F,5,0),"")</f>
        <v/>
      </c>
      <c r="I23" s="6" t="str">
        <f>IFERROR(IF(AND($S$1&gt;=Переменные!$B26,Расчет!H23&gt;=Переменные!$B$2),Расчет!G23*Переменные!$C$5,IF(AND($S$1&gt;=Переменные!$B$4,Расчет!H23&gt;=Переменные!$B$2),Расчет!G23*Переменные!$C$4,IF(AND($S$1&gt;=Переменные!$B$3,Расчет!H23&gt;=Переменные!$B$2),Расчет!G23*Переменные!$C$3,G23))),0)</f>
        <v/>
      </c>
      <c r="J23" s="6">
        <f t="shared" si="0"/>
        <v>0</v>
      </c>
      <c r="K23" s="9">
        <f t="shared" si="1"/>
        <v>0</v>
      </c>
      <c r="L23" s="8">
        <f t="shared" si="2"/>
        <v>0</v>
      </c>
    </row>
    <row r="24" spans="7:12" x14ac:dyDescent="0.25">
      <c r="G24" s="6" t="str">
        <f>IFERROR(VLOOKUP(B24,Номенклатура!B:F,5,0),"")</f>
        <v/>
      </c>
      <c r="I24" s="6" t="str">
        <f>IFERROR(IF(AND($S$1&gt;=Переменные!$B27,Расчет!H24&gt;=Переменные!$B$2),Расчет!G24*Переменные!$C$5,IF(AND($S$1&gt;=Переменные!$B$4,Расчет!H24&gt;=Переменные!$B$2),Расчет!G24*Переменные!$C$4,IF(AND($S$1&gt;=Переменные!$B$3,Расчет!H24&gt;=Переменные!$B$2),Расчет!G24*Переменные!$C$3,G24))),0)</f>
        <v/>
      </c>
      <c r="J24" s="6">
        <f t="shared" si="0"/>
        <v>0</v>
      </c>
      <c r="K24" s="9">
        <f t="shared" si="1"/>
        <v>0</v>
      </c>
      <c r="L24" s="8">
        <f t="shared" si="2"/>
        <v>0</v>
      </c>
    </row>
  </sheetData>
  <mergeCells count="17">
    <mergeCell ref="M12:N12"/>
    <mergeCell ref="O12:Q12"/>
    <mergeCell ref="M13:N13"/>
    <mergeCell ref="M14:N14"/>
    <mergeCell ref="O14:Q14"/>
    <mergeCell ref="O13:Q13"/>
    <mergeCell ref="M9:N9"/>
    <mergeCell ref="O9:Q9"/>
    <mergeCell ref="M10:N10"/>
    <mergeCell ref="O10:Q10"/>
    <mergeCell ref="M11:N11"/>
    <mergeCell ref="O11:Q11"/>
    <mergeCell ref="M5:Q5"/>
    <mergeCell ref="M3:Q3"/>
    <mergeCell ref="M4:Q4"/>
    <mergeCell ref="M6:Q6"/>
    <mergeCell ref="M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D532-2CA2-4466-ADB5-84CE37F4098A}">
  <dimension ref="A1:C5"/>
  <sheetViews>
    <sheetView workbookViewId="0">
      <selection activeCell="B3" sqref="B3"/>
    </sheetView>
  </sheetViews>
  <sheetFormatPr defaultRowHeight="15" x14ac:dyDescent="0.25"/>
  <cols>
    <col min="1" max="1" width="33.5703125" customWidth="1"/>
  </cols>
  <sheetData>
    <row r="1" spans="1:3" x14ac:dyDescent="0.25">
      <c r="A1" t="s">
        <v>0</v>
      </c>
      <c r="B1">
        <v>5000</v>
      </c>
    </row>
    <row r="2" spans="1:3" x14ac:dyDescent="0.25">
      <c r="A2" t="s">
        <v>1</v>
      </c>
      <c r="B2">
        <v>10</v>
      </c>
    </row>
    <row r="3" spans="1:3" x14ac:dyDescent="0.25">
      <c r="A3" t="s">
        <v>2</v>
      </c>
      <c r="B3">
        <v>5000</v>
      </c>
      <c r="C3">
        <v>0.98</v>
      </c>
    </row>
    <row r="4" spans="1:3" x14ac:dyDescent="0.25">
      <c r="A4" t="s">
        <v>3</v>
      </c>
      <c r="B4">
        <v>15000</v>
      </c>
      <c r="C4">
        <v>0.95</v>
      </c>
    </row>
    <row r="5" spans="1:3" x14ac:dyDescent="0.25">
      <c r="A5" t="s">
        <v>4</v>
      </c>
      <c r="B5">
        <v>30000</v>
      </c>
      <c r="C5">
        <v>0.93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2949-100B-4B72-B6B0-3FD7C65557D7}">
  <dimension ref="A1:G7"/>
  <sheetViews>
    <sheetView workbookViewId="0">
      <selection activeCell="G2" sqref="G2"/>
    </sheetView>
  </sheetViews>
  <sheetFormatPr defaultRowHeight="15" x14ac:dyDescent="0.25"/>
  <cols>
    <col min="1" max="1" width="42" customWidth="1"/>
    <col min="2" max="2" width="25.42578125" customWidth="1"/>
    <col min="3" max="3" width="31" customWidth="1"/>
    <col min="5" max="5" width="18.85546875" customWidth="1"/>
    <col min="6" max="6" width="11.42578125" style="6" customWidth="1"/>
    <col min="7" max="7" width="40" customWidth="1"/>
  </cols>
  <sheetData>
    <row r="1" spans="1:7" ht="30" x14ac:dyDescent="0.25">
      <c r="A1" t="s">
        <v>5</v>
      </c>
      <c r="B1" t="s">
        <v>8</v>
      </c>
      <c r="C1" t="s">
        <v>9</v>
      </c>
      <c r="D1" t="s">
        <v>10</v>
      </c>
      <c r="E1" s="1" t="s">
        <v>11</v>
      </c>
      <c r="F1" s="5" t="s">
        <v>12</v>
      </c>
      <c r="G1" t="s">
        <v>37</v>
      </c>
    </row>
    <row r="2" spans="1:7" x14ac:dyDescent="0.25">
      <c r="A2" t="s">
        <v>21</v>
      </c>
      <c r="B2" t="s">
        <v>20</v>
      </c>
      <c r="C2" t="s">
        <v>19</v>
      </c>
      <c r="D2">
        <v>10</v>
      </c>
      <c r="E2">
        <v>15</v>
      </c>
      <c r="F2" s="6">
        <v>70</v>
      </c>
      <c r="G2" t="s">
        <v>38</v>
      </c>
    </row>
    <row r="3" spans="1:7" x14ac:dyDescent="0.25">
      <c r="A3" t="s">
        <v>23</v>
      </c>
      <c r="B3" t="s">
        <v>24</v>
      </c>
      <c r="C3" t="s">
        <v>19</v>
      </c>
      <c r="D3">
        <v>50</v>
      </c>
      <c r="E3">
        <v>60</v>
      </c>
      <c r="F3" s="6">
        <v>325</v>
      </c>
    </row>
    <row r="4" spans="1:7" x14ac:dyDescent="0.25">
      <c r="A4" t="s">
        <v>26</v>
      </c>
      <c r="B4" t="s">
        <v>27</v>
      </c>
      <c r="C4" t="s">
        <v>19</v>
      </c>
      <c r="D4">
        <v>100</v>
      </c>
      <c r="E4">
        <v>120</v>
      </c>
      <c r="F4" s="6">
        <v>600</v>
      </c>
    </row>
    <row r="5" spans="1:7" x14ac:dyDescent="0.25">
      <c r="A5" t="s">
        <v>28</v>
      </c>
      <c r="B5" t="s">
        <v>30</v>
      </c>
      <c r="C5" t="s">
        <v>29</v>
      </c>
      <c r="D5">
        <v>10</v>
      </c>
      <c r="E5">
        <v>15</v>
      </c>
      <c r="F5" s="6">
        <v>63</v>
      </c>
    </row>
    <row r="6" spans="1:7" x14ac:dyDescent="0.25">
      <c r="A6" t="s">
        <v>33</v>
      </c>
      <c r="B6" t="s">
        <v>31</v>
      </c>
      <c r="C6" t="s">
        <v>29</v>
      </c>
      <c r="D6">
        <v>50</v>
      </c>
      <c r="E6">
        <v>60</v>
      </c>
      <c r="F6" s="6">
        <v>300</v>
      </c>
    </row>
    <row r="7" spans="1:7" x14ac:dyDescent="0.25">
      <c r="A7" t="s">
        <v>34</v>
      </c>
      <c r="B7" t="s">
        <v>32</v>
      </c>
      <c r="C7" t="s">
        <v>29</v>
      </c>
      <c r="D7">
        <v>100</v>
      </c>
      <c r="E7">
        <v>120</v>
      </c>
      <c r="F7" s="6">
        <v>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Переменные</vt:lpstr>
      <vt:lpstr>Номенклатура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Федоренко</dc:creator>
  <cp:lastModifiedBy>Максим Федоренко</cp:lastModifiedBy>
  <dcterms:created xsi:type="dcterms:W3CDTF">2024-06-30T04:19:13Z</dcterms:created>
  <dcterms:modified xsi:type="dcterms:W3CDTF">2024-06-30T15:37:07Z</dcterms:modified>
</cp:coreProperties>
</file>